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<sst xmlns="http://schemas.openxmlformats.org/spreadsheetml/2006/main" count="268" uniqueCount="238">
  <si>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</si>
  <si>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</si>
  <si>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</si>
  <si>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</si>
  <si>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</si>
  <si>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</si>
  <si>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</si>
  <si>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</si>
  <si>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</si>
  <si>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</si>
  <si>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</si>
  <si>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</si>
  <si>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</si>
  <si>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</si>
  <si>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</si>
  <si>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</si>
  <si>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</si>
  <si>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</si>
  <si>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</si>
  <si>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</si>
  <si>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</si>
  <si>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</si>
  <si>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</si>
  <si>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</si>
  <si>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</si>
  <si>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</si>
  <si>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</si>
  <si>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</si>
  <si>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</si>
  <si>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</si>
  <si>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</si>
  <si>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</si>
  <si>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</si>
  <si>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</si>
  <si>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</si>
  <si>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</si>
  <si>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</si>
  <si>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</si>
  <si>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</si>
  <si>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</si>
  <si>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</si>
  <si>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</si>
  <si>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</si>
  <si>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</si>
  <si>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</si>
  <si>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</si>
  <si>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</si>
  <si>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</si>
  <si>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</si>
  <si>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</si>
  <si>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</si>
  <si>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</si>
  <si>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</si>
  <si>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</si>
  <si>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</si>
  <si>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</si>
  <si>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</si>
  <si>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</si>
  <si>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</si>
  <si>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</si>
  <si>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</si>
  <si>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</si>
  <si>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</si>
  <si>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</si>
  <si>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</si>
  <si>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</si>
  <si>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</si>
  <si>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</si>
  <si>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</si>
  <si>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</si>
  <si>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</si>
  <si>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</si>
  <si>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</si>
  <si>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</si>
  <si>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</si>
  <si>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</si>
  <si>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</si>
  <si>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</si>
  <si>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</si>
  <si>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</si>
  <si>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</si>
  <si>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</si>
  <si>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</si>
  <si>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</si>
  <si>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</si>
  <si>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</si>
  <si>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</si>
  <si>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</si>
  <si>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</si>
  <si>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</si>
  <si>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</si>
  <si>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</si>
  <si>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</si>
  <si>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</si>
  <si>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</si>
  <si>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</si>
  <si>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</si>
  <si>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</si>
  <si>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</si>
  <si>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</si>
  <si>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</si>
  <si>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</si>
  <si>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</si>
  <si>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</si>
  <si>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</si>
  <si>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</si>
  <si>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</si>
  <si>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</si>
  <si>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</si>
  <si>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</si>
  <si>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</si>
  <si>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</si>
  <si>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</si>
  <si>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</si>
  <si>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</si>
  <si>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</si>
  <si>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</si>
  <si>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</si>
  <si>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</si>
  <si>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</si>
  <si>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</si>
  <si>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</si>
  <si>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</si>
  <si>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</si>
  <si>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</si>
  <si>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</si>
  <si>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</si>
  <si>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</si>
  <si>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</si>
  <si>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</si>
  <si>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</si>
  <si>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</si>
  <si>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</si>
  <si>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</si>
  <si>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</si>
  <si>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</si>
  <si>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</si>
  <si>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</si>
  <si>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</si>
  <si>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</si>
  <si>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</si>
  <si>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</si>
  <si>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</si>
  <si>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</si>
  <si>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</si>
  <si>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</si>
  <si>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</si>
  <si>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</si>
  <si>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</si>
  <si>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</si>
  <si>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</si>
  <si>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</si>
  <si>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</si>
  <si>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</si>
  <si>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</si>
  <si>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</si>
  <si>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</si>
  <si>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</si>
  <si>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</si>
  <si>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</si>
  <si>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</si>
  <si>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</si>
  <si>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</si>
  <si>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</si>
  <si>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</si>
  <si>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</si>
  <si>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</si>
  <si>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</si>
  <si>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</si>
  <si>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</si>
  <si>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</si>
  <si>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</si>
  <si>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</si>
  <si>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</si>
  <si>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</si>
  <si>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</si>
  <si>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</si>
  <si>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</si>
  <si>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</si>
  <si>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</si>
  <si>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</si>
  <si>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</si>
  <si>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</si>
  <si>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</si>
  <si>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</si>
  <si>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</si>
  <si>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</si>
  <si>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</si>
  <si>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</si>
  <si>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</si>
  <si>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</si>
  <si>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</si>
  <si>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</si>
  <si>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</si>
  <si>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</si>
  <si>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</si>
  <si>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</si>
  <si>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</si>
  <si>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</si>
  <si>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</si>
  <si>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</si>
  <si>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</si>
  <si>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</si>
  <si>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</si>
  <si>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</si>
  <si>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</si>
  <si>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</si>
  <si>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</si>
  <si>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</si>
  <si>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</si>
  <si>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</si>
  <si>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</si>
  <si>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</si>
  <si>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</si>
  <si>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</si>
  <si>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</si>
  <si>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</si>
  <si>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</si>
  <si>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</si>
  <si>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</si>
  <si>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</si>
  <si>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</si>
  <si>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</si>
  <si>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</si>
  <si>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</si>
  <si>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</si>
  <si>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</si>
  <si>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</si>
  <si>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</si>
  <si>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</si>
  <si>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</si>
  <si>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</si>
  <si>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</si>
  <si>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</si>
  <si>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</si>
  <si>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</si>
  <si>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</si>
  <si>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06.06.2017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</si>
</sst>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47">
      <selection activeCell="AF89" sqref="AF89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90" t="s">
        <v>192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</row>
    <row r="5" spans="1:35" ht="20.25" customHeight="1">
      <c r="A5" s="317" t="s">
        <v>111</v>
      </c>
      <c r="B5" s="7"/>
      <c r="C5" s="318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1" t="s">
        <v>43</v>
      </c>
      <c r="K5" s="291" t="s">
        <v>44</v>
      </c>
      <c r="L5" s="291" t="s">
        <v>45</v>
      </c>
      <c r="M5" s="291" t="s">
        <v>46</v>
      </c>
      <c r="N5" s="297" t="s">
        <v>47</v>
      </c>
      <c r="O5" s="298"/>
      <c r="P5" s="299"/>
      <c r="Q5" s="320" t="s">
        <v>48</v>
      </c>
      <c r="R5" s="320" t="s">
        <v>49</v>
      </c>
      <c r="S5" s="322" t="s">
        <v>50</v>
      </c>
      <c r="T5" s="323"/>
      <c r="U5" s="10"/>
      <c r="V5" s="287" t="s">
        <v>51</v>
      </c>
      <c r="W5" s="287" t="s">
        <v>52</v>
      </c>
      <c r="X5" s="287" t="s">
        <v>53</v>
      </c>
      <c r="Y5" s="284" t="s">
        <v>54</v>
      </c>
      <c r="Z5" s="286" t="s">
        <v>55</v>
      </c>
      <c r="AA5" s="307" t="s">
        <v>56</v>
      </c>
      <c r="AB5" s="307" t="s">
        <v>57</v>
      </c>
      <c r="AC5" s="305" t="s">
        <v>58</v>
      </c>
      <c r="AD5" s="167"/>
      <c r="AI5" s="11" t="s">
        <v>59</v>
      </c>
    </row>
    <row r="6" spans="1:35" ht="19.5">
      <c r="A6" s="317"/>
      <c r="B6" s="291" t="s">
        <v>60</v>
      </c>
      <c r="C6" s="319"/>
      <c r="D6" s="291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2"/>
      <c r="K6" s="292"/>
      <c r="L6" s="292"/>
      <c r="M6" s="292"/>
      <c r="N6" s="300"/>
      <c r="O6" s="301"/>
      <c r="P6" s="302"/>
      <c r="Q6" s="321"/>
      <c r="R6" s="321"/>
      <c r="S6" s="315" t="s">
        <v>97</v>
      </c>
      <c r="T6" s="316"/>
      <c r="U6" s="14"/>
      <c r="V6" s="288"/>
      <c r="W6" s="288"/>
      <c r="X6" s="288"/>
      <c r="Y6" s="285"/>
      <c r="Z6" s="311"/>
      <c r="AA6" s="308"/>
      <c r="AB6" s="308"/>
      <c r="AC6" s="306"/>
      <c r="AD6" s="295" t="s">
        <v>98</v>
      </c>
      <c r="AE6" s="293" t="s">
        <v>48</v>
      </c>
      <c r="AF6" s="293" t="s">
        <v>49</v>
      </c>
      <c r="AG6" s="185" t="s">
        <v>50</v>
      </c>
      <c r="AH6" s="287" t="s">
        <v>237</v>
      </c>
      <c r="AI6" s="289" t="s">
        <v>41</v>
      </c>
    </row>
    <row r="7" spans="1:35" ht="36.75" customHeight="1">
      <c r="A7" s="15">
        <v>1</v>
      </c>
      <c r="B7" s="292"/>
      <c r="C7" s="164">
        <v>1</v>
      </c>
      <c r="D7" s="292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296"/>
      <c r="AE7" s="294"/>
      <c r="AF7" s="294"/>
      <c r="AG7" s="184" t="s">
        <v>97</v>
      </c>
      <c r="AH7" s="288"/>
      <c r="AI7" s="289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1569557.48</v>
      </c>
      <c r="AI8" s="33">
        <f>AH8/AF8*100</f>
        <v>12.259380718914684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200937.6+366000+257196+363000</f>
        <v>1187133.6</v>
      </c>
      <c r="AI9" s="81">
        <f>AH9/AF9*100</f>
        <v>40.516505119453925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8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7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7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7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7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7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7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7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7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202">
        <f>AH48</f>
        <v>119777.42</v>
      </c>
      <c r="AI47" s="33">
        <f t="shared" si="2"/>
        <v>1.7614326470588235</v>
      </c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98">
        <v>119777.42</v>
      </c>
      <c r="AI48" s="81">
        <f t="shared" si="2"/>
        <v>1.7614326470588235</v>
      </c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AH50+AH57+AH65+AH69+AH74+AH79+AH81+AH89+AH92+AH95+AH96+AH97+AH98+AH99+AH100+AH104</f>
        <v>26236454.020000007</v>
      </c>
      <c r="AI49" s="33">
        <f>AH49/AE49*100</f>
        <v>43.772056914456186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6">
        <f>AH51+AH52+AH54+AH55+AH56</f>
        <v>5681563.98</v>
      </c>
      <c r="AI50" s="248">
        <f aca="true" t="shared" si="7" ref="AI50:AI106">AH50/AE50*100</f>
        <v>41.011784520382186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3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3">
        <f>1043663.87+1051800.53+937923.95+734004.17</f>
        <v>3767392.5199999996</v>
      </c>
      <c r="AI52" s="81">
        <f t="shared" si="7"/>
        <v>46.72689946383126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09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0" t="s">
        <v>70</v>
      </c>
      <c r="AD53" s="183">
        <f t="shared" si="6"/>
        <v>0</v>
      </c>
      <c r="AE53" s="59">
        <v>0</v>
      </c>
      <c r="AF53" s="22"/>
      <c r="AG53" s="22"/>
      <c r="AH53" s="243"/>
      <c r="AI53" s="81" t="e">
        <f t="shared" si="7"/>
        <v>#DIV/0!</v>
      </c>
    </row>
    <row r="54" spans="1:35" ht="44.25" customHeight="1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09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0"/>
      <c r="AD54" s="183">
        <f t="shared" si="6"/>
        <v>477177</v>
      </c>
      <c r="AE54" s="59">
        <v>477177</v>
      </c>
      <c r="AF54" s="22"/>
      <c r="AG54" s="22"/>
      <c r="AH54" s="243">
        <f>70531.7+6772.4+32179.65+4172.4+2000+32179.65+4772.4+2000+33654.16</f>
        <v>188262.36</v>
      </c>
      <c r="AI54" s="81">
        <f t="shared" si="7"/>
        <v>39.45336007393483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4">
        <f>24557.74+11948.26</f>
        <v>36506</v>
      </c>
      <c r="AI55" s="81">
        <f t="shared" si="7"/>
        <v>27.337536880887836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3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6">
        <f>AH58+AH59+AH61+AH62+AH63+AH64</f>
        <v>2975308</v>
      </c>
      <c r="AI57" s="248">
        <f t="shared" si="7"/>
        <v>48.28113707440275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5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4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0">
        <f>AE60</f>
        <v>50000</v>
      </c>
      <c r="AE60" s="54">
        <v>50000</v>
      </c>
      <c r="AF60" s="22"/>
      <c r="AG60" s="22"/>
      <c r="AH60" s="244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4"/>
      <c r="AI61" s="141">
        <f t="shared" si="7"/>
        <v>0</v>
      </c>
    </row>
    <row r="62" spans="1:35" ht="20.25" customHeight="1">
      <c r="A62" s="43"/>
      <c r="B62" s="43"/>
      <c r="C62" s="304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4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04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4">
        <f>650252+225720+335728+255610+322330+98235+227636+69632+220062</f>
        <v>2405205</v>
      </c>
      <c r="AI63" s="141">
        <f t="shared" si="7"/>
        <v>73.42979388703915</v>
      </c>
    </row>
    <row r="64" spans="1:35" ht="19.5" customHeight="1">
      <c r="A64" s="43"/>
      <c r="B64" s="43"/>
      <c r="C64" s="304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4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6">
        <f>AH66+AH67+AH68</f>
        <v>0</v>
      </c>
      <c r="AI65" s="247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12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3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12"/>
      <c r="AD67" s="183">
        <f t="shared" si="6"/>
        <v>86161.65</v>
      </c>
      <c r="AE67" s="54">
        <f>Z67</f>
        <v>86161.65</v>
      </c>
      <c r="AF67" s="22"/>
      <c r="AG67" s="22"/>
      <c r="AH67" s="243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12"/>
      <c r="AD68" s="183">
        <f t="shared" si="6"/>
        <v>228297.61</v>
      </c>
      <c r="AE68" s="54">
        <f>Z68</f>
        <v>228297.61</v>
      </c>
      <c r="AF68" s="170"/>
      <c r="AG68" s="22"/>
      <c r="AH68" s="243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13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6">
        <f>AH70+AH71+AH72+AH73</f>
        <v>1100757.81</v>
      </c>
      <c r="AI69" s="247">
        <f t="shared" si="7"/>
        <v>44.37108231215737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13"/>
      <c r="AD70" s="183">
        <f t="shared" si="6"/>
        <v>1705300</v>
      </c>
      <c r="AE70" s="64">
        <v>1705300</v>
      </c>
      <c r="AF70" s="170"/>
      <c r="AG70" s="22"/>
      <c r="AH70" s="243">
        <f>62630.03+17956.55+3950.44+29559.27+4385.59+44800+12555.8+15675.08+2632+17925+3943.5+218000+10667.41+29867.04+145343.16+39161.52+6301.59+26665+16730+3680+19200+39504.93+36820.52+5556.56</f>
        <v>813510.9900000001</v>
      </c>
      <c r="AI70" s="141">
        <f t="shared" si="7"/>
        <v>47.704860728317605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13"/>
      <c r="AD71" s="183">
        <f t="shared" si="6"/>
        <v>36100</v>
      </c>
      <c r="AE71" s="64">
        <f>Z71</f>
        <v>36100</v>
      </c>
      <c r="AF71" s="22"/>
      <c r="AG71" s="170"/>
      <c r="AH71" s="243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13"/>
      <c r="AD72" s="183">
        <f t="shared" si="6"/>
        <v>29200</v>
      </c>
      <c r="AE72" s="64">
        <f>Z73</f>
        <v>29200</v>
      </c>
      <c r="AF72" s="22"/>
      <c r="AG72" s="170"/>
      <c r="AH72" s="243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13"/>
      <c r="AD73" s="183">
        <f t="shared" si="6"/>
        <v>710200</v>
      </c>
      <c r="AE73" s="64">
        <f>680402.75+29797.25</f>
        <v>710200</v>
      </c>
      <c r="AF73" s="22"/>
      <c r="AG73" s="170"/>
      <c r="AH73" s="243">
        <f>94143.81+11352.5+2497.55+26627.8+5858.11+9600+11352.5+2497.55+1195.2+23010+21462.63+4805.26+16132.5+3549.15+31099.8+6841.95+1970.08+433.42</f>
        <v>274429.81</v>
      </c>
      <c r="AI73" s="247">
        <f t="shared" si="7"/>
        <v>38.64120107012109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6">
        <f>AH75+AH76+AH77+AH78</f>
        <v>13177957.110000001</v>
      </c>
      <c r="AI74" s="247">
        <f t="shared" si="7"/>
        <v>48.93782301915573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4">
        <f>948917.94+163090.75+163090.74+179399.82+163090.75+228327.04+97854.45+195708.9+163090.75+146781.67</f>
        <v>2449352.81</v>
      </c>
      <c r="AI75" s="141">
        <f t="shared" si="7"/>
        <v>55.133779367155235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5188613.57+805957.41+217308.34+168393.6+248352.38+168297.6+725973.54+436443.28+77738.63+398809.3+124176.19+431084.58+345928.06+369501.07+177428.71+452843.89+278796.45+112957.7</f>
        <v>10728604.3</v>
      </c>
      <c r="AI76" s="141">
        <f t="shared" si="7"/>
        <v>52.1761350545778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3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1"/>
      <c r="AI78" s="247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5">
        <f>AH80</f>
        <v>277817</v>
      </c>
      <c r="AI79" s="247">
        <f t="shared" si="7"/>
        <v>100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1">
        <f t="shared" si="6"/>
        <v>277817</v>
      </c>
      <c r="AE80" s="252">
        <f>AE79</f>
        <v>277817</v>
      </c>
      <c r="AF80" s="213"/>
      <c r="AG80" s="213"/>
      <c r="AH80" s="245">
        <f>250800+27017</f>
        <v>277817</v>
      </c>
      <c r="AI80" s="141">
        <f t="shared" si="7"/>
        <v>100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39">
        <f>AH82</f>
        <v>2669597.83</v>
      </c>
      <c r="AI81" s="247">
        <f t="shared" si="7"/>
        <v>37.21368094567657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0">
        <f t="shared" si="6"/>
        <v>7023700</v>
      </c>
      <c r="AE82" s="256">
        <v>7023700</v>
      </c>
      <c r="AF82" s="52"/>
      <c r="AG82" s="52"/>
      <c r="AH82" s="258">
        <f>956537.59+157430.78+70729.77+216774.62+262291.41+34296+344138.34+1517.33+279207.2+343997.88+2676.91</f>
        <v>2669597.83</v>
      </c>
      <c r="AI82" s="53">
        <f t="shared" si="7"/>
        <v>38.00842618562866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0">
        <f t="shared" si="6"/>
        <v>0</v>
      </c>
      <c r="AE83" s="54"/>
      <c r="AF83" s="22"/>
      <c r="AG83" s="22"/>
      <c r="AH83" s="258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0">
        <f t="shared" si="6"/>
        <v>0</v>
      </c>
      <c r="AE84" s="54"/>
      <c r="AF84" s="22"/>
      <c r="AG84" s="22"/>
      <c r="AH84" s="258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0">
        <f t="shared" si="6"/>
        <v>0</v>
      </c>
      <c r="AE85" s="257"/>
      <c r="AF85" s="171"/>
      <c r="AG85" s="22"/>
      <c r="AH85" s="258"/>
      <c r="AI85" s="53" t="e">
        <f t="shared" si="7"/>
        <v>#DIV/0!</v>
      </c>
    </row>
    <row r="86" spans="1:35" ht="56.25" hidden="1">
      <c r="A86" s="43"/>
      <c r="B86" s="43"/>
      <c r="C86" s="303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0">
        <f t="shared" si="6"/>
        <v>0</v>
      </c>
      <c r="AE86" s="257"/>
      <c r="AF86" s="171"/>
      <c r="AG86" s="22"/>
      <c r="AH86" s="259"/>
      <c r="AI86" s="53" t="e">
        <f t="shared" si="7"/>
        <v>#DIV/0!</v>
      </c>
    </row>
    <row r="87" spans="1:35" ht="56.25" hidden="1">
      <c r="A87" s="43"/>
      <c r="B87" s="43"/>
      <c r="C87" s="303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0">
        <f t="shared" si="6"/>
        <v>0</v>
      </c>
      <c r="AE87" s="257"/>
      <c r="AF87" s="171"/>
      <c r="AG87" s="22"/>
      <c r="AH87" s="258"/>
      <c r="AI87" s="53" t="e">
        <f t="shared" si="7"/>
        <v>#DIV/0!</v>
      </c>
    </row>
    <row r="88" spans="1:35" ht="37.5">
      <c r="A88" s="43"/>
      <c r="B88" s="43"/>
      <c r="C88" s="249"/>
      <c r="D88" s="253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0">
        <f>AE88</f>
        <v>150000</v>
      </c>
      <c r="AE88" s="64">
        <v>150000</v>
      </c>
      <c r="AF88" s="171"/>
      <c r="AG88" s="22"/>
      <c r="AH88" s="258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6">
        <f>AH90+AH91</f>
        <v>0</v>
      </c>
      <c r="AI89" s="247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0">
        <f t="shared" si="6"/>
        <v>100000</v>
      </c>
      <c r="AE90" s="64">
        <v>100000</v>
      </c>
      <c r="AF90" s="171"/>
      <c r="AG90" s="22"/>
      <c r="AH90" s="258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0">
        <f t="shared" si="6"/>
        <v>112856.4</v>
      </c>
      <c r="AE91" s="64">
        <v>112856.4</v>
      </c>
      <c r="AF91" s="171"/>
      <c r="AG91" s="22"/>
      <c r="AH91" s="258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283" t="s">
        <v>155</v>
      </c>
      <c r="AD92" s="216">
        <f t="shared" si="6"/>
        <v>1189112</v>
      </c>
      <c r="AE92" s="160">
        <v>1189112</v>
      </c>
      <c r="AF92" s="224"/>
      <c r="AG92" s="224"/>
      <c r="AH92" s="246">
        <f>AH93+AH94</f>
        <v>75598.17</v>
      </c>
      <c r="AI92" s="247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283"/>
      <c r="AD93" s="250">
        <f t="shared" si="6"/>
        <v>1089113.5</v>
      </c>
      <c r="AE93" s="127">
        <f>Z93</f>
        <v>1089113.5</v>
      </c>
      <c r="AF93" s="171"/>
      <c r="AG93" s="22"/>
      <c r="AH93" s="261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283"/>
      <c r="AD94" s="250">
        <f t="shared" si="6"/>
        <v>99998.5</v>
      </c>
      <c r="AE94" s="127">
        <f>Z94</f>
        <v>99998.5</v>
      </c>
      <c r="AF94" s="171"/>
      <c r="AG94" s="22"/>
      <c r="AH94" s="262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2">
        <v>32017.68</v>
      </c>
      <c r="AI95" s="247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2"/>
      <c r="AI96" s="247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3"/>
      <c r="AI97" s="247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3"/>
      <c r="AI98" s="247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3"/>
      <c r="AI99" s="247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3"/>
      <c r="AI100" s="247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3"/>
      <c r="AI101" s="247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3"/>
      <c r="AI102" s="247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3"/>
      <c r="AI103" s="247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5" t="s">
        <v>225</v>
      </c>
      <c r="E104" s="47"/>
      <c r="F104" s="47"/>
      <c r="G104" s="47"/>
      <c r="H104" s="47"/>
      <c r="I104" s="47"/>
      <c r="J104" s="47"/>
      <c r="K104" s="47"/>
      <c r="L104" s="47"/>
      <c r="M104" s="207"/>
      <c r="N104" s="47"/>
      <c r="O104" s="208"/>
      <c r="P104" s="207"/>
      <c r="Q104" s="209"/>
      <c r="R104" s="210"/>
      <c r="S104" s="210"/>
      <c r="T104" s="209"/>
      <c r="U104" s="209"/>
      <c r="V104" s="209"/>
      <c r="W104" s="209"/>
      <c r="X104" s="209"/>
      <c r="Y104" s="211"/>
      <c r="Z104" s="159"/>
      <c r="AA104" s="209"/>
      <c r="AB104" s="212"/>
      <c r="AC104" s="210"/>
      <c r="AD104" s="276">
        <f>AE104</f>
        <v>666836.4</v>
      </c>
      <c r="AE104" s="159">
        <v>666836.4</v>
      </c>
      <c r="AF104" s="22"/>
      <c r="AG104" s="22"/>
      <c r="AH104" s="244">
        <v>245836.44</v>
      </c>
      <c r="AI104" s="247">
        <f t="shared" si="7"/>
        <v>36.866079896058466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314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81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314"/>
      <c r="AC106" s="22"/>
      <c r="AD106" s="250">
        <f t="shared" si="6"/>
        <v>30700</v>
      </c>
      <c r="AE106" s="54">
        <v>30700</v>
      </c>
      <c r="AF106" s="87"/>
      <c r="AG106" s="87"/>
      <c r="AH106" s="280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0">
        <f>AH109</f>
        <v>82443.06000000001</v>
      </c>
      <c r="AI107" s="33">
        <f>AH107/AD107*100</f>
        <v>10.599665791210999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3">
        <f>AH109</f>
        <v>82443.06000000001</v>
      </c>
      <c r="AI108" s="247">
        <f>AH108/AD108*100</f>
        <v>10.599665791210999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0">
        <f>AE109+AF109</f>
        <v>777789.24</v>
      </c>
      <c r="AE109" s="64">
        <v>777789.24</v>
      </c>
      <c r="AF109" s="22"/>
      <c r="AG109" s="22"/>
      <c r="AH109" s="258">
        <f>11291.3+9563.01+9331.63+11197.95+10805.05+9724.53+8211.82+12317.77</f>
        <v>82443.06000000001</v>
      </c>
      <c r="AI109" s="260">
        <f>AH109/AD109*100</f>
        <v>10.599665791210999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0"/>
      <c r="AE110" s="64"/>
      <c r="AF110" s="22"/>
      <c r="AG110" s="22"/>
      <c r="AH110" s="263"/>
      <c r="AI110" s="260"/>
    </row>
    <row r="111" spans="1:35" ht="36.75" customHeight="1">
      <c r="A111" s="36"/>
      <c r="B111" s="143" t="s">
        <v>168</v>
      </c>
      <c r="C111" s="264"/>
      <c r="D111" s="145" t="s">
        <v>222</v>
      </c>
      <c r="E111" s="265"/>
      <c r="F111" s="265"/>
      <c r="G111" s="265"/>
      <c r="H111" s="265"/>
      <c r="I111" s="265"/>
      <c r="J111" s="265"/>
      <c r="K111" s="265"/>
      <c r="L111" s="265"/>
      <c r="M111" s="266"/>
      <c r="N111" s="267"/>
      <c r="O111" s="268"/>
      <c r="P111" s="147"/>
      <c r="Q111" s="269"/>
      <c r="R111" s="270"/>
      <c r="S111" s="270"/>
      <c r="T111" s="269"/>
      <c r="U111" s="269"/>
      <c r="V111" s="271"/>
      <c r="W111" s="271"/>
      <c r="X111" s="269"/>
      <c r="Y111" s="272"/>
      <c r="Z111" s="273"/>
      <c r="AA111" s="271"/>
      <c r="AB111" s="274"/>
      <c r="AC111" s="270"/>
      <c r="AD111" s="189">
        <f>AE111</f>
        <v>4500000</v>
      </c>
      <c r="AE111" s="135">
        <f>AE112</f>
        <v>4500000</v>
      </c>
      <c r="AF111" s="35"/>
      <c r="AG111" s="35"/>
      <c r="AH111" s="279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5">
        <f>AE112</f>
        <v>4500000</v>
      </c>
      <c r="AE112" s="254">
        <v>4500000</v>
      </c>
      <c r="AF112" s="22"/>
      <c r="AG112" s="22"/>
      <c r="AH112" s="278">
        <v>0</v>
      </c>
      <c r="AI112" s="247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AD107+AD105+AD49+AD47+AD8+AD111</f>
        <v>84850218.362149</v>
      </c>
      <c r="AE113" s="88">
        <f>AE111+AE107+AE105+AE49</f>
        <v>65247308.362149</v>
      </c>
      <c r="AF113" s="88">
        <f>AF8+AF47</f>
        <v>19602910</v>
      </c>
      <c r="AG113" s="88">
        <f>AG107+AG105+AG49+AG47+AG8</f>
        <v>19602910</v>
      </c>
      <c r="AH113" s="183">
        <f>AH111+AH107+AH105+AH49+AH47+AH8</f>
        <v>28008231.980000008</v>
      </c>
      <c r="AI113" s="247">
        <f>AH113/AD113*100</f>
        <v>33.009027578995905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F116" s="28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2:AC94"/>
    <mergeCell ref="X5:X6"/>
    <mergeCell ref="Y5:Y6"/>
    <mergeCell ref="Z5:Z6"/>
    <mergeCell ref="AC66:AC68"/>
    <mergeCell ref="AC69:AC73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2017-06-02T09:23:43Z</cp:lastPrinted>
  <dcterms:created xsi:type="dcterms:W3CDTF">2014-01-17T10:52:16Z</dcterms:created>
  <dcterms:modified xsi:type="dcterms:W3CDTF">2017-06-06T11:28:03Z</dcterms:modified>
  <cp:category/>
  <cp:version/>
  <cp:contentType/>
  <cp:contentStatus/>
</cp:coreProperties>
</file>